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  <sheet name="Лист2" sheetId="3" r:id="rId3"/>
    <sheet name="Лист3" sheetId="4" r:id="rId4"/>
  </sheets>
  <definedNames>
    <definedName name="Query1">Лист1!$A$7:$AC$9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Лист1!$A$14:$O$14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9" i="1"/>
  <c r="O8"/>
  <c r="O7"/>
  <c r="C30" i="4" l="1"/>
  <c r="C29"/>
  <c r="C28"/>
  <c r="C27"/>
  <c r="D23"/>
  <c r="L15"/>
  <c r="M14"/>
  <c r="M13"/>
  <c r="M12"/>
  <c r="M11"/>
  <c r="M10"/>
  <c r="M9"/>
  <c r="M8"/>
  <c r="M7"/>
  <c r="C24" i="3"/>
  <c r="C23"/>
  <c r="C22"/>
  <c r="C21"/>
  <c r="D17"/>
  <c r="L9"/>
  <c r="M8"/>
  <c r="M7"/>
  <c r="M15" i="4" l="1"/>
  <c r="M16" s="1"/>
  <c r="M9" i="3"/>
  <c r="M10" s="1"/>
  <c r="C21" i="1"/>
  <c r="C20"/>
  <c r="D16"/>
  <c r="B5" i="2" l="1"/>
</calcChain>
</file>

<file path=xl/sharedStrings.xml><?xml version="1.0" encoding="utf-8"?>
<sst xmlns="http://schemas.openxmlformats.org/spreadsheetml/2006/main" count="182" uniqueCount="80">
  <si>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</si>
  <si>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</si>
  <si>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</si>
  <si>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</si>
  <si>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</si>
  <si>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</si>
  <si>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</si>
  <si>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</si>
  <si>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</si>
  <si>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</si>
  <si>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</si>
  <si>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</si>
  <si>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</si>
  <si>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</si>
  <si>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</si>
  <si>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</si>
  <si>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</si>
  <si>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</si>
  <si>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</si>
  <si>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</si>
  <si>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</si>
  <si>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</si>
  <si>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</si>
  <si>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</si>
  <si>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</si>
  <si>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</si>
  <si>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</si>
  <si>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</si>
  <si>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4.2, Developer  (build 122-D7)</t>
  </si>
  <si>
    <t>Query2</t>
  </si>
  <si>
    <t>Республика Башкортостан</t>
  </si>
  <si>
    <t>Поставка конверторов для ТВ сигнала</t>
  </si>
  <si>
    <t>, тел. , эл.почта:</t>
  </si>
  <si>
    <t/>
  </si>
  <si>
    <t>31.08.2014</t>
  </si>
  <si>
    <t>Гулиев Тимур Абрекович</t>
  </si>
  <si>
    <t>(347)251-71-23</t>
  </si>
  <si>
    <t>Отдел радио и телевидения (ОРиТ)</t>
  </si>
  <si>
    <t>Приложение 1.1</t>
  </si>
  <si>
    <t>КОНВЕРТОР C ДИАПАЗОНА БЫТОВОЙ</t>
  </si>
  <si>
    <t>шт</t>
  </si>
  <si>
    <t>КОНВЕРТОР C ДИАПАЗОНА ПРОФЕССИОНАЛЬНЫЙ</t>
  </si>
  <si>
    <t>КОНВЕРТОР KU ДИАПАЗОНА УНИВЕРСАЛЬНЫЙ</t>
  </si>
  <si>
    <t>ОБЛУЧАТЕЛЬ C ДИАПАЗОНА, ШИРОКОПОЛОСНЫЙ</t>
  </si>
  <si>
    <t>ОБЛУЧАТЕЛЬ C ДИАПАЗОНА ДЛЯ ОФСЕТНОЙ АНТЕННЫ</t>
  </si>
  <si>
    <t>КОНВЕРТОР С ОБЛУЧАТЕЛЕМ</t>
  </si>
  <si>
    <t>КОНВЕРТОР NORSAT 4506B DIGITAL KU (12,25-12,75ГГЦ), +/-500КГЦ, 0,6ДБ</t>
  </si>
  <si>
    <t>КОНВЕРТОР LUMAX ПЕРЕХОД ПЛАВНЫЙ, МЕТАЛЛИЧЕСКИЙ  10,7-12,75 GHZ                                      </t>
  </si>
  <si>
    <t>КОНВЕРТОР LUMAX ОБЛУЧАТЕЛЬ, KU-BAND,  F\D=0.4, ПОСАДОЧНОЕ МЕСТО 60ММ 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</si>
  <si>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</si>
  <si>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</si>
  <si>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</si>
  <si>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</si>
  <si>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 xml:space="preserve">г. Уфа, ул. Каспийская, д.14; </t>
  </si>
  <si>
    <t>Предельная сумма лота составляет:        832 401,50 руб. с НДС.</t>
  </si>
  <si>
    <t xml:space="preserve">                               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</si>
  <si>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221-11-13</t>
  </si>
  <si>
    <t>1 кв. - март, 2 кв. - май, 3 кв. - август.</t>
  </si>
  <si>
    <t>В соответствии с закупочной документацией</t>
  </si>
  <si>
    <t>613001091414-0181, 613001091414-0182, 613001091414-0184, 613001091414-0185</t>
  </si>
  <si>
    <t>E 3010105021</t>
  </si>
  <si>
    <t>Приложение 1.2</t>
  </si>
  <si>
    <t>ЛОТ №</t>
  </si>
  <si>
    <t>ПРИЕМНИК для сети КТВ</t>
  </si>
  <si>
    <t>Ном. Номер</t>
  </si>
  <si>
    <t xml:space="preserve">Наименование товара поставщика1 </t>
  </si>
  <si>
    <t>1 кв.</t>
  </si>
  <si>
    <t>2 кв.</t>
  </si>
  <si>
    <t>3 кв.</t>
  </si>
  <si>
    <t>4 кв.</t>
  </si>
  <si>
    <t>39754</t>
  </si>
  <si>
    <t>ПРИЕМНИК ОПТИЧЕСКИЙ ДЛЯ СЕТЕЙ КТВ BRC-OR-F1</t>
  </si>
  <si>
    <t>Оптический приемник для сети КТВ (2 оптич. входа/ 2 выхода RF, SNMP мониторинг, 114 дБмкВ, АРУ -8...+2 дБм, 220В)</t>
  </si>
  <si>
    <t>в т.ч. НДС</t>
  </si>
  <si>
    <t>Предельная сумма лота составляет:        2 349 640,00 руб. с НДС.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</si>
  <si>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</t>
  </si>
  <si>
    <t>Начальник отдела радио и телевидения ОАО "Башинформсвязь" - Токтаев Вячеслав Иванович- (347) 221-54-88,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221-57-40</t>
  </si>
  <si>
    <t>4 кв. - 20 декабря</t>
  </si>
  <si>
    <t>Республика Башкортостан,  г. Уфа, ул. Каспийская,14 ОАО "Башинформсвязь", ЦТЭ</t>
  </si>
  <si>
    <t>Приложение 1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</si>
</sst>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wrapText="1"/>
    </xf>
    <xf numFmtId="4" fontId="0" fillId="0" borderId="5" xfId="0" applyNumberFormat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2" fillId="0" borderId="0" xfId="0" applyFont="1"/>
    <xf numFmtId="49" fontId="0" fillId="0" borderId="1" xfId="0" applyNumberFormat="1" applyBorder="1" applyAlignment="1">
      <alignment horizontal="left" vertical="top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left" vertical="top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vertical="top" wrapText="1"/>
    </xf>
    <xf numFmtId="0" fontId="0" fillId="0" borderId="4" xfId="0" applyBorder="1"/>
    <xf numFmtId="0" fontId="2" fillId="0" borderId="0" xfId="0" applyFont="1"/>
    <xf numFmtId="0" fontId="0" fillId="0" borderId="10" xfId="0" applyBorder="1"/>
    <xf numFmtId="0" fontId="0" fillId="0" borderId="10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164" fontId="0" fillId="0" borderId="1" xfId="0" applyNumberFormat="1" applyBorder="1"/>
    <xf numFmtId="165" fontId="0" fillId="0" borderId="5" xfId="0" applyNumberFormat="1" applyBorder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3"/>
  <sheetViews>
    <sheetView tabSelected="1" zoomScale="80" zoomScaleNormal="80" workbookViewId="0">
      <selection activeCell="A22" sqref="A22:XFD23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5" max="5" width="16.7109375" customWidth="1"/>
    <col min="6" max="6" width="25.28515625" customWidth="1"/>
    <col min="8" max="8" width="0" hidden="1" customWidth="1"/>
    <col min="9" max="9" width="0" style="3" hidden="1" customWidth="1"/>
    <col min="10" max="10" width="0" hidden="1" customWidth="1"/>
    <col min="11" max="11" width="19.5703125" style="4" customWidth="1"/>
    <col min="12" max="12" width="16" style="4" customWidth="1"/>
    <col min="13" max="13" width="18.28515625" style="5" customWidth="1"/>
    <col min="14" max="14" width="18.7109375" customWidth="1"/>
    <col min="15" max="15" width="20" customWidth="1"/>
    <col min="16" max="16" width="21.7109375" customWidth="1"/>
    <col min="25" max="28" width="9.140625" style="6"/>
  </cols>
  <sheetData>
    <row r="1" spans="1:29">
      <c r="N1" s="32" t="s">
        <v>79</v>
      </c>
    </row>
    <row r="2" spans="1:29">
      <c r="B2" s="75" t="s">
        <v>10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29">
      <c r="B3" s="52" t="s">
        <v>62</v>
      </c>
      <c r="C3" s="52">
        <v>9041</v>
      </c>
      <c r="D3" s="60" t="s">
        <v>63</v>
      </c>
      <c r="E3" s="60"/>
      <c r="F3" s="64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29" s="7" customFormat="1" ht="15" customHeight="1">
      <c r="B4" s="88" t="s">
        <v>0</v>
      </c>
      <c r="C4" s="93" t="s">
        <v>64</v>
      </c>
      <c r="D4" s="88" t="s">
        <v>15</v>
      </c>
      <c r="E4" s="93" t="s">
        <v>65</v>
      </c>
      <c r="F4" s="88" t="s">
        <v>1</v>
      </c>
      <c r="G4" s="88" t="s">
        <v>14</v>
      </c>
      <c r="H4" s="72" t="s">
        <v>16</v>
      </c>
      <c r="I4" s="72"/>
      <c r="J4" s="72"/>
      <c r="K4" s="72"/>
      <c r="L4" s="72"/>
      <c r="M4" s="91" t="s">
        <v>22</v>
      </c>
      <c r="N4" s="89" t="s">
        <v>23</v>
      </c>
      <c r="O4" s="87" t="s">
        <v>25</v>
      </c>
      <c r="P4" s="88" t="s">
        <v>2</v>
      </c>
    </row>
    <row r="5" spans="1:29" s="8" customFormat="1" ht="64.5" customHeight="1">
      <c r="B5" s="88"/>
      <c r="C5" s="94"/>
      <c r="D5" s="88"/>
      <c r="E5" s="94"/>
      <c r="F5" s="88"/>
      <c r="G5" s="88"/>
      <c r="H5" s="56" t="s">
        <v>66</v>
      </c>
      <c r="I5" s="56" t="s">
        <v>67</v>
      </c>
      <c r="J5" s="56" t="s">
        <v>68</v>
      </c>
      <c r="K5" s="56" t="s">
        <v>69</v>
      </c>
      <c r="L5" s="56" t="s">
        <v>21</v>
      </c>
      <c r="M5" s="92"/>
      <c r="N5" s="90"/>
      <c r="O5" s="87"/>
      <c r="P5" s="88"/>
    </row>
    <row r="6" spans="1:29" s="7" customFormat="1">
      <c r="B6" s="53">
        <v>1</v>
      </c>
      <c r="C6" s="53">
        <v>2</v>
      </c>
      <c r="D6" s="53">
        <v>3</v>
      </c>
      <c r="E6" s="53">
        <v>4</v>
      </c>
      <c r="F6" s="53">
        <v>5</v>
      </c>
      <c r="G6" s="53">
        <v>6</v>
      </c>
      <c r="H6" s="53">
        <v>7</v>
      </c>
      <c r="I6" s="53">
        <v>8</v>
      </c>
      <c r="J6" s="53">
        <v>9</v>
      </c>
      <c r="K6" s="53">
        <v>10</v>
      </c>
      <c r="L6" s="53">
        <v>11</v>
      </c>
      <c r="M6" s="53">
        <v>12</v>
      </c>
      <c r="N6" s="53">
        <v>13</v>
      </c>
      <c r="O6" s="53">
        <v>14</v>
      </c>
      <c r="P6" s="53">
        <v>15</v>
      </c>
    </row>
    <row r="7" spans="1:29" ht="89.25" customHeight="1">
      <c r="A7" s="6"/>
      <c r="B7" s="61">
        <v>1</v>
      </c>
      <c r="C7" s="61" t="s">
        <v>70</v>
      </c>
      <c r="D7" s="54" t="s">
        <v>71</v>
      </c>
      <c r="E7" s="54"/>
      <c r="F7" s="54" t="s">
        <v>72</v>
      </c>
      <c r="G7" s="57" t="s">
        <v>40</v>
      </c>
      <c r="H7" s="68">
        <v>0</v>
      </c>
      <c r="I7" s="68">
        <v>0</v>
      </c>
      <c r="J7" s="68">
        <v>0</v>
      </c>
      <c r="K7" s="68">
        <v>400</v>
      </c>
      <c r="L7" s="68">
        <v>400</v>
      </c>
      <c r="M7" s="59">
        <v>4745</v>
      </c>
      <c r="N7" s="59">
        <v>1898000</v>
      </c>
      <c r="O7" s="58">
        <f>N7*1.18</f>
        <v>2239640</v>
      </c>
      <c r="P7" s="54" t="s">
        <v>78</v>
      </c>
      <c r="Q7" s="6"/>
      <c r="R7" s="6"/>
      <c r="S7" s="6"/>
      <c r="T7" s="6"/>
      <c r="U7" s="6"/>
      <c r="V7" s="6"/>
      <c r="W7" s="6"/>
      <c r="X7" s="6"/>
      <c r="AC7" s="6"/>
    </row>
    <row r="8" spans="1:29">
      <c r="A8" s="6"/>
      <c r="B8" s="67"/>
      <c r="C8" s="67"/>
      <c r="D8" s="62"/>
      <c r="E8" s="62"/>
      <c r="F8" s="62"/>
      <c r="G8" s="63"/>
      <c r="H8" s="63"/>
      <c r="I8" s="63"/>
      <c r="J8" s="63"/>
      <c r="K8" s="63"/>
      <c r="L8" s="63"/>
      <c r="M8" s="63"/>
      <c r="N8" s="69">
        <v>1898000</v>
      </c>
      <c r="O8" s="70">
        <f>O7</f>
        <v>2239640</v>
      </c>
      <c r="P8" s="55"/>
      <c r="Q8" s="6"/>
      <c r="R8" s="6"/>
      <c r="S8" s="6"/>
      <c r="T8" s="6"/>
      <c r="U8" s="6"/>
      <c r="V8" s="6"/>
      <c r="W8" s="6"/>
      <c r="X8" s="6"/>
      <c r="AC8" s="6"/>
    </row>
    <row r="9" spans="1:29" s="6" customFormat="1">
      <c r="B9" s="65"/>
      <c r="C9" s="65"/>
      <c r="D9" s="66"/>
      <c r="E9" s="66"/>
      <c r="F9" s="66"/>
      <c r="G9" s="65"/>
      <c r="H9" s="65"/>
      <c r="I9" s="65"/>
      <c r="J9" s="65"/>
      <c r="K9" s="65"/>
      <c r="L9" s="65"/>
      <c r="M9" s="65"/>
      <c r="N9" s="65" t="s">
        <v>73</v>
      </c>
      <c r="O9" s="71">
        <f>O8-N8</f>
        <v>341640</v>
      </c>
      <c r="P9" s="55"/>
    </row>
    <row r="10" spans="1:29" s="6" customFormat="1">
      <c r="B10" s="74" t="s">
        <v>74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29" s="6" customFormat="1">
      <c r="B11" s="74" t="s">
        <v>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29" s="6" customFormat="1">
      <c r="B12" s="72" t="s">
        <v>4</v>
      </c>
      <c r="C12" s="72"/>
      <c r="D12" s="74" t="s">
        <v>77</v>
      </c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29" s="6" customFormat="1" ht="32.1" customHeight="1">
      <c r="B13" s="72" t="s">
        <v>5</v>
      </c>
      <c r="C13" s="72"/>
      <c r="D13" s="73" t="s">
        <v>9</v>
      </c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1"/>
      <c r="P13" s="1"/>
      <c r="Q13" s="1"/>
      <c r="R13" s="1"/>
      <c r="S13" s="1"/>
      <c r="T13" s="1"/>
    </row>
    <row r="14" spans="1:29" s="6" customFormat="1" ht="62.25" customHeight="1">
      <c r="B14" s="72" t="s">
        <v>6</v>
      </c>
      <c r="C14" s="72"/>
      <c r="D14" s="76" t="s">
        <v>49</v>
      </c>
      <c r="E14" s="77"/>
      <c r="F14" s="77"/>
      <c r="G14" s="77"/>
      <c r="H14" s="77"/>
      <c r="I14" s="77"/>
      <c r="J14" s="77"/>
      <c r="K14" s="77"/>
      <c r="L14" s="77"/>
      <c r="M14" s="77"/>
      <c r="N14" s="78"/>
      <c r="O14" s="16"/>
      <c r="P14" s="16"/>
      <c r="Q14" s="16"/>
    </row>
    <row r="15" spans="1:29" s="6" customFormat="1">
      <c r="B15" s="79" t="s">
        <v>27</v>
      </c>
      <c r="C15" s="85"/>
      <c r="D15" s="9" t="s">
        <v>50</v>
      </c>
      <c r="E15" s="10"/>
      <c r="F15" s="10"/>
      <c r="G15" s="10"/>
      <c r="H15" s="10"/>
      <c r="I15" s="10"/>
      <c r="J15" s="10"/>
      <c r="K15" s="10"/>
      <c r="L15" s="10"/>
      <c r="M15" s="10"/>
      <c r="N15" s="11"/>
    </row>
    <row r="16" spans="1:29" s="6" customFormat="1">
      <c r="B16" s="72" t="s">
        <v>7</v>
      </c>
      <c r="C16" s="72"/>
      <c r="D16" s="86" t="str">
        <f>Query2_KURATOR</f>
        <v>, тел. , эл.почта: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</row>
    <row r="17" spans="2:28" s="6" customFormat="1" ht="34.5" customHeight="1">
      <c r="B17" s="72" t="s">
        <v>8</v>
      </c>
      <c r="C17" s="79"/>
      <c r="D17" s="76" t="s">
        <v>76</v>
      </c>
      <c r="E17" s="77"/>
      <c r="F17" s="77"/>
      <c r="G17" s="77"/>
      <c r="H17" s="77"/>
      <c r="I17" s="77"/>
      <c r="J17" s="77"/>
      <c r="K17" s="77"/>
      <c r="L17" s="77"/>
      <c r="M17" s="77"/>
      <c r="N17" s="78"/>
      <c r="O17" s="16"/>
      <c r="P17" s="16"/>
      <c r="Q17" s="16"/>
    </row>
    <row r="18" spans="2:28" s="14" customFormat="1" ht="41.25" customHeight="1">
      <c r="B18" s="80" t="s">
        <v>51</v>
      </c>
      <c r="C18" s="81"/>
      <c r="D18" s="82" t="s">
        <v>75</v>
      </c>
      <c r="E18" s="83"/>
      <c r="F18" s="83"/>
      <c r="G18" s="83"/>
      <c r="H18" s="83"/>
      <c r="I18" s="83"/>
      <c r="J18" s="83"/>
      <c r="K18" s="83"/>
      <c r="L18" s="83"/>
      <c r="M18" s="83"/>
      <c r="N18" s="84"/>
      <c r="O18" s="17"/>
      <c r="P18" s="17"/>
      <c r="Q18" s="17"/>
    </row>
    <row r="19" spans="2:28" s="6" customFormat="1">
      <c r="B19" s="6" t="s">
        <v>11</v>
      </c>
    </row>
    <row r="20" spans="2:28" s="6" customFormat="1">
      <c r="C20" s="2" t="str">
        <f>Query2_USERN</f>
        <v>Гулиев Тимур Абрекович</v>
      </c>
    </row>
    <row r="21" spans="2:28" s="6" customFormat="1">
      <c r="B21" s="6" t="s">
        <v>12</v>
      </c>
      <c r="C21" s="2" t="str">
        <f>Query2_USERT</f>
        <v>(347)251-71-23</v>
      </c>
      <c r="K21" s="6" t="s">
        <v>55</v>
      </c>
    </row>
    <row r="22" spans="2:28" s="6" customFormat="1">
      <c r="C22" s="2"/>
    </row>
    <row r="23" spans="2:28">
      <c r="C23" s="2"/>
      <c r="Y23"/>
      <c r="Z23"/>
      <c r="AA23"/>
      <c r="AB23"/>
    </row>
  </sheetData>
  <mergeCells count="27">
    <mergeCell ref="O4:O5"/>
    <mergeCell ref="B4:B5"/>
    <mergeCell ref="D4:D5"/>
    <mergeCell ref="P4:P5"/>
    <mergeCell ref="F4:F5"/>
    <mergeCell ref="G4:G5"/>
    <mergeCell ref="H4:L4"/>
    <mergeCell ref="N4:N5"/>
    <mergeCell ref="M4:M5"/>
    <mergeCell ref="C4:C5"/>
    <mergeCell ref="E4:E5"/>
    <mergeCell ref="B14:C14"/>
    <mergeCell ref="D14:N14"/>
    <mergeCell ref="B17:C17"/>
    <mergeCell ref="B18:C18"/>
    <mergeCell ref="D17:N17"/>
    <mergeCell ref="D18:N18"/>
    <mergeCell ref="B16:C16"/>
    <mergeCell ref="B15:C15"/>
    <mergeCell ref="D16:N16"/>
    <mergeCell ref="B13:C13"/>
    <mergeCell ref="D13:N13"/>
    <mergeCell ref="B10:N10"/>
    <mergeCell ref="B2:N2"/>
    <mergeCell ref="B12:C12"/>
    <mergeCell ref="B11:N11"/>
    <mergeCell ref="D12:N12"/>
  </mergeCells>
  <pageMargins left="0.78740157480314965" right="0.39370078740157483" top="0.78740157480314965" bottom="0.39370078740157483" header="0.31496062992125984" footer="0.31496062992125984"/>
  <pageSetup paperSize="9" scale="5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12" t="s">
        <v>28</v>
      </c>
      <c r="B5" t="e">
        <f>XLR_ERRNAME</f>
        <v>#NAME?</v>
      </c>
    </row>
    <row r="6" spans="1:19">
      <c r="A6" t="s">
        <v>29</v>
      </c>
      <c r="B6">
        <v>271</v>
      </c>
      <c r="C6" s="13" t="s">
        <v>30</v>
      </c>
      <c r="D6">
        <v>1502</v>
      </c>
      <c r="E6" s="13" t="s">
        <v>31</v>
      </c>
      <c r="F6" s="13" t="s">
        <v>32</v>
      </c>
      <c r="G6" s="13" t="s">
        <v>33</v>
      </c>
      <c r="H6" s="13" t="s">
        <v>33</v>
      </c>
      <c r="I6" s="13" t="s">
        <v>33</v>
      </c>
      <c r="J6" s="13" t="s">
        <v>31</v>
      </c>
      <c r="K6" s="13" t="s">
        <v>34</v>
      </c>
      <c r="L6" s="13" t="s">
        <v>35</v>
      </c>
      <c r="M6" s="13" t="s">
        <v>36</v>
      </c>
      <c r="N6" s="13" t="s">
        <v>33</v>
      </c>
      <c r="O6">
        <v>2959</v>
      </c>
      <c r="P6" s="13" t="s">
        <v>37</v>
      </c>
      <c r="Q6">
        <v>0</v>
      </c>
      <c r="R6" s="13" t="s">
        <v>33</v>
      </c>
      <c r="S6" s="1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T24"/>
  <sheetViews>
    <sheetView workbookViewId="0">
      <selection activeCell="B1" sqref="B1"/>
    </sheetView>
  </sheetViews>
  <sheetFormatPr defaultRowHeight="15"/>
  <cols>
    <col min="1" max="1" width="0.85546875" style="18" customWidth="1"/>
    <col min="2" max="2" width="8.42578125" style="18" customWidth="1"/>
    <col min="3" max="3" width="26.42578125" style="18" customWidth="1"/>
    <col min="4" max="4" width="28.7109375" style="18" customWidth="1"/>
    <col min="5" max="10" width="9.140625" style="18"/>
    <col min="11" max="11" width="19.5703125" style="18" customWidth="1"/>
    <col min="12" max="12" width="16" style="18" customWidth="1"/>
    <col min="13" max="13" width="18.28515625" style="18" customWidth="1"/>
    <col min="14" max="14" width="18.7109375" style="18" customWidth="1"/>
    <col min="15" max="15" width="3.28515625" style="18" customWidth="1"/>
    <col min="16" max="16384" width="9.140625" style="18"/>
  </cols>
  <sheetData>
    <row r="1" spans="2:20" s="50" customFormat="1">
      <c r="B1" s="50" t="s">
        <v>59</v>
      </c>
      <c r="N1" s="40" t="s">
        <v>61</v>
      </c>
    </row>
    <row r="2" spans="2:20">
      <c r="B2" s="75" t="s">
        <v>10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2:20">
      <c r="B3" s="18" t="s">
        <v>26</v>
      </c>
      <c r="C3" s="36" t="s">
        <v>31</v>
      </c>
      <c r="D3" s="35"/>
      <c r="F3" s="35" t="s">
        <v>37</v>
      </c>
      <c r="N3" s="32"/>
      <c r="O3" s="21"/>
    </row>
    <row r="4" spans="2:20" s="24" customFormat="1">
      <c r="B4" s="95" t="s">
        <v>0</v>
      </c>
      <c r="C4" s="95" t="s">
        <v>15</v>
      </c>
      <c r="D4" s="95" t="s">
        <v>1</v>
      </c>
      <c r="E4" s="95" t="s">
        <v>14</v>
      </c>
      <c r="F4" s="97" t="s">
        <v>16</v>
      </c>
      <c r="G4" s="97"/>
      <c r="H4" s="97"/>
      <c r="I4" s="97"/>
      <c r="J4" s="97"/>
      <c r="K4" s="99" t="s">
        <v>22</v>
      </c>
      <c r="L4" s="98" t="s">
        <v>23</v>
      </c>
      <c r="M4" s="96" t="s">
        <v>25</v>
      </c>
      <c r="N4" s="95" t="s">
        <v>2</v>
      </c>
      <c r="O4" s="25"/>
    </row>
    <row r="5" spans="2:20" s="26" customFormat="1" ht="64.5" customHeight="1">
      <c r="B5" s="95"/>
      <c r="C5" s="95"/>
      <c r="D5" s="95"/>
      <c r="E5" s="95"/>
      <c r="F5" s="23" t="s">
        <v>17</v>
      </c>
      <c r="G5" s="23" t="s">
        <v>18</v>
      </c>
      <c r="H5" s="23" t="s">
        <v>19</v>
      </c>
      <c r="I5" s="23" t="s">
        <v>20</v>
      </c>
      <c r="J5" s="23" t="s">
        <v>21</v>
      </c>
      <c r="K5" s="92"/>
      <c r="L5" s="90"/>
      <c r="M5" s="96"/>
      <c r="N5" s="95"/>
    </row>
    <row r="6" spans="2:20" s="24" customFormat="1">
      <c r="B6" s="27">
        <v>1</v>
      </c>
      <c r="C6" s="27">
        <v>2</v>
      </c>
      <c r="D6" s="27">
        <v>3</v>
      </c>
      <c r="E6" s="27">
        <v>4</v>
      </c>
      <c r="F6" s="27">
        <v>5</v>
      </c>
      <c r="G6" s="27">
        <v>6</v>
      </c>
      <c r="H6" s="27">
        <v>7</v>
      </c>
      <c r="I6" s="27">
        <v>8</v>
      </c>
      <c r="J6" s="27">
        <v>9</v>
      </c>
      <c r="K6" s="27">
        <v>10</v>
      </c>
      <c r="L6" s="27">
        <v>11</v>
      </c>
      <c r="M6" s="27">
        <v>12</v>
      </c>
      <c r="N6" s="27">
        <v>13</v>
      </c>
    </row>
    <row r="7" spans="2:20" ht="30">
      <c r="B7" s="44">
        <v>1</v>
      </c>
      <c r="C7" s="41" t="s">
        <v>41</v>
      </c>
      <c r="D7" s="41" t="s">
        <v>58</v>
      </c>
      <c r="E7" s="42" t="s">
        <v>40</v>
      </c>
      <c r="F7" s="45">
        <v>0</v>
      </c>
      <c r="G7" s="45">
        <v>3</v>
      </c>
      <c r="H7" s="45">
        <v>1</v>
      </c>
      <c r="I7" s="45">
        <v>0</v>
      </c>
      <c r="J7" s="45">
        <v>4</v>
      </c>
      <c r="K7" s="43">
        <v>7000</v>
      </c>
      <c r="L7" s="43">
        <v>28000</v>
      </c>
      <c r="M7" s="22">
        <f>L7*1.18</f>
        <v>33040</v>
      </c>
      <c r="N7" s="19" t="s">
        <v>53</v>
      </c>
    </row>
    <row r="8" spans="2:20" ht="45">
      <c r="B8" s="44">
        <v>2</v>
      </c>
      <c r="C8" s="41" t="s">
        <v>44</v>
      </c>
      <c r="D8" s="41" t="s">
        <v>58</v>
      </c>
      <c r="E8" s="42" t="s">
        <v>40</v>
      </c>
      <c r="F8" s="45">
        <v>0</v>
      </c>
      <c r="G8" s="45">
        <v>3</v>
      </c>
      <c r="H8" s="45">
        <v>1</v>
      </c>
      <c r="I8" s="45">
        <v>0</v>
      </c>
      <c r="J8" s="45">
        <v>4</v>
      </c>
      <c r="K8" s="43">
        <v>2500</v>
      </c>
      <c r="L8" s="43">
        <v>10000</v>
      </c>
      <c r="M8" s="22">
        <f t="shared" ref="M8" si="0">L8*1.18</f>
        <v>11800</v>
      </c>
      <c r="N8" s="19" t="s">
        <v>53</v>
      </c>
    </row>
    <row r="9" spans="2:20">
      <c r="B9" s="29"/>
      <c r="C9" s="30"/>
      <c r="D9" s="30"/>
      <c r="E9" s="31"/>
      <c r="F9" s="31"/>
      <c r="G9" s="31"/>
      <c r="H9" s="31"/>
      <c r="I9" s="31"/>
      <c r="J9" s="31"/>
      <c r="K9" s="33"/>
      <c r="L9" s="34">
        <f>SUM(L7:L8)</f>
        <v>38000</v>
      </c>
      <c r="M9" s="34">
        <f>SUM(M7:M8)</f>
        <v>44840</v>
      </c>
      <c r="N9" s="20"/>
    </row>
    <row r="10" spans="2:20">
      <c r="B10" s="28"/>
      <c r="C10" s="20"/>
      <c r="D10" s="20"/>
      <c r="E10" s="28"/>
      <c r="F10" s="28"/>
      <c r="G10" s="28"/>
      <c r="H10" s="28"/>
      <c r="I10" s="28"/>
      <c r="J10" s="28"/>
      <c r="K10" s="28"/>
      <c r="L10" s="28" t="s">
        <v>24</v>
      </c>
      <c r="M10" s="15">
        <f>M9-L9</f>
        <v>6840</v>
      </c>
      <c r="N10" s="20"/>
    </row>
    <row r="11" spans="2:20">
      <c r="B11" s="74" t="s">
        <v>54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2:20">
      <c r="B12" s="74" t="s">
        <v>3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2:20">
      <c r="B13" s="72" t="s">
        <v>4</v>
      </c>
      <c r="C13" s="72"/>
      <c r="D13" s="74" t="s">
        <v>57</v>
      </c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2:20" ht="32.1" customHeight="1">
      <c r="B14" s="72" t="s">
        <v>5</v>
      </c>
      <c r="C14" s="72"/>
      <c r="D14" s="73" t="s">
        <v>9</v>
      </c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20"/>
      <c r="P14" s="20"/>
      <c r="Q14" s="20"/>
      <c r="R14" s="20"/>
      <c r="S14" s="20"/>
      <c r="T14" s="20"/>
    </row>
    <row r="15" spans="2:20" ht="62.25" customHeight="1">
      <c r="B15" s="72" t="s">
        <v>6</v>
      </c>
      <c r="C15" s="72"/>
      <c r="D15" s="76" t="s">
        <v>49</v>
      </c>
      <c r="E15" s="77"/>
      <c r="F15" s="77"/>
      <c r="G15" s="77"/>
      <c r="H15" s="77"/>
      <c r="I15" s="77"/>
      <c r="J15" s="77"/>
      <c r="K15" s="77"/>
      <c r="L15" s="77"/>
      <c r="M15" s="77"/>
      <c r="N15" s="78"/>
      <c r="O15" s="16"/>
      <c r="P15" s="16"/>
      <c r="Q15" s="16"/>
    </row>
    <row r="16" spans="2:20">
      <c r="B16" s="79" t="s">
        <v>27</v>
      </c>
      <c r="C16" s="85"/>
      <c r="D16" s="37" t="s">
        <v>50</v>
      </c>
      <c r="E16" s="38"/>
      <c r="F16" s="38"/>
      <c r="G16" s="38"/>
      <c r="H16" s="38"/>
      <c r="I16" s="38"/>
      <c r="J16" s="38"/>
      <c r="K16" s="38"/>
      <c r="L16" s="38"/>
      <c r="M16" s="38"/>
      <c r="N16" s="39"/>
    </row>
    <row r="17" spans="2:17">
      <c r="B17" s="72" t="s">
        <v>7</v>
      </c>
      <c r="C17" s="72"/>
      <c r="D17" s="86" t="str">
        <f>Query2_KURATOR</f>
        <v>, тел. , эл.почта:</v>
      </c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2:17" ht="34.5" customHeight="1">
      <c r="B18" s="72" t="s">
        <v>8</v>
      </c>
      <c r="C18" s="79"/>
      <c r="D18" s="76" t="s">
        <v>56</v>
      </c>
      <c r="E18" s="77"/>
      <c r="F18" s="77"/>
      <c r="G18" s="77"/>
      <c r="H18" s="77"/>
      <c r="I18" s="77"/>
      <c r="J18" s="77"/>
      <c r="K18" s="77"/>
      <c r="L18" s="77"/>
      <c r="M18" s="77"/>
      <c r="N18" s="78"/>
      <c r="O18" s="16"/>
      <c r="P18" s="16"/>
      <c r="Q18" s="16"/>
    </row>
    <row r="19" spans="2:17" s="14" customFormat="1" ht="41.25" customHeight="1">
      <c r="B19" s="80" t="s">
        <v>51</v>
      </c>
      <c r="C19" s="81"/>
      <c r="D19" s="82" t="s">
        <v>52</v>
      </c>
      <c r="E19" s="83"/>
      <c r="F19" s="83"/>
      <c r="G19" s="83"/>
      <c r="H19" s="83"/>
      <c r="I19" s="83"/>
      <c r="J19" s="83"/>
      <c r="K19" s="83"/>
      <c r="L19" s="83"/>
      <c r="M19" s="83"/>
      <c r="N19" s="84"/>
      <c r="O19" s="17"/>
      <c r="P19" s="17"/>
      <c r="Q19" s="17"/>
    </row>
    <row r="20" spans="2:17">
      <c r="B20" s="18" t="s">
        <v>11</v>
      </c>
    </row>
    <row r="21" spans="2:17">
      <c r="C21" s="21" t="str">
        <f>Query2_USERN</f>
        <v>Гулиев Тимур Абрекович</v>
      </c>
    </row>
    <row r="22" spans="2:17">
      <c r="B22" s="18" t="s">
        <v>12</v>
      </c>
      <c r="C22" s="21" t="str">
        <f>Query2_USERT</f>
        <v>(347)251-71-23</v>
      </c>
      <c r="K22" s="18" t="s">
        <v>55</v>
      </c>
    </row>
    <row r="23" spans="2:17">
      <c r="B23" s="18" t="s">
        <v>13</v>
      </c>
      <c r="C23" s="21" t="str">
        <f>Query2_USERE</f>
        <v/>
      </c>
    </row>
    <row r="24" spans="2:17">
      <c r="B24" s="18" t="s">
        <v>13</v>
      </c>
      <c r="C24" s="21" t="str">
        <f>Query2_USERE</f>
        <v/>
      </c>
    </row>
  </sheetData>
  <mergeCells count="25">
    <mergeCell ref="B19:C19"/>
    <mergeCell ref="D19:N19"/>
    <mergeCell ref="B16:C16"/>
    <mergeCell ref="B17:C17"/>
    <mergeCell ref="D17:N17"/>
    <mergeCell ref="B18:C18"/>
    <mergeCell ref="D18:N18"/>
    <mergeCell ref="B13:C13"/>
    <mergeCell ref="D13:N13"/>
    <mergeCell ref="B14:C14"/>
    <mergeCell ref="D14:N14"/>
    <mergeCell ref="B15:C15"/>
    <mergeCell ref="D15:N15"/>
    <mergeCell ref="B11:N11"/>
    <mergeCell ref="B12:N12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</mergeCells>
  <pageMargins left="0.7" right="0.7" top="0.75" bottom="0.75" header="0.3" footer="0.3"/>
  <pageSetup paperSize="9" scale="6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T30"/>
  <sheetViews>
    <sheetView topLeftCell="B13" workbookViewId="0">
      <selection activeCell="D14" sqref="D14"/>
    </sheetView>
  </sheetViews>
  <sheetFormatPr defaultRowHeight="15"/>
  <cols>
    <col min="1" max="1" width="0.85546875" style="18" customWidth="1"/>
    <col min="2" max="2" width="8.42578125" style="18" customWidth="1"/>
    <col min="3" max="3" width="26.42578125" style="18" customWidth="1"/>
    <col min="4" max="4" width="28.7109375" style="18" customWidth="1"/>
    <col min="5" max="10" width="9.140625" style="18"/>
    <col min="11" max="11" width="19.5703125" style="18" customWidth="1"/>
    <col min="12" max="12" width="16" style="18" customWidth="1"/>
    <col min="13" max="13" width="18.28515625" style="18" customWidth="1"/>
    <col min="14" max="14" width="18.7109375" style="18" customWidth="1"/>
    <col min="15" max="15" width="3.28515625" style="18" customWidth="1"/>
    <col min="16" max="16384" width="9.140625" style="18"/>
  </cols>
  <sheetData>
    <row r="1" spans="2:15" s="50" customFormat="1">
      <c r="B1" s="50" t="s">
        <v>60</v>
      </c>
      <c r="N1" s="40" t="s">
        <v>38</v>
      </c>
    </row>
    <row r="2" spans="2:15">
      <c r="B2" s="75" t="s">
        <v>10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2:15">
      <c r="B3" s="18" t="s">
        <v>26</v>
      </c>
      <c r="C3" s="36" t="s">
        <v>31</v>
      </c>
      <c r="D3" s="35"/>
      <c r="F3" s="35" t="s">
        <v>37</v>
      </c>
      <c r="N3" s="32"/>
      <c r="O3" s="21"/>
    </row>
    <row r="4" spans="2:15" s="24" customFormat="1">
      <c r="B4" s="95" t="s">
        <v>0</v>
      </c>
      <c r="C4" s="95" t="s">
        <v>15</v>
      </c>
      <c r="D4" s="95" t="s">
        <v>1</v>
      </c>
      <c r="E4" s="95" t="s">
        <v>14</v>
      </c>
      <c r="F4" s="97" t="s">
        <v>16</v>
      </c>
      <c r="G4" s="97"/>
      <c r="H4" s="97"/>
      <c r="I4" s="97"/>
      <c r="J4" s="97"/>
      <c r="K4" s="99" t="s">
        <v>22</v>
      </c>
      <c r="L4" s="98" t="s">
        <v>23</v>
      </c>
      <c r="M4" s="96" t="s">
        <v>25</v>
      </c>
      <c r="N4" s="95" t="s">
        <v>2</v>
      </c>
      <c r="O4" s="25"/>
    </row>
    <row r="5" spans="2:15" s="26" customFormat="1" ht="64.5" customHeight="1">
      <c r="B5" s="95"/>
      <c r="C5" s="95"/>
      <c r="D5" s="95"/>
      <c r="E5" s="95"/>
      <c r="F5" s="23" t="s">
        <v>17</v>
      </c>
      <c r="G5" s="23" t="s">
        <v>18</v>
      </c>
      <c r="H5" s="23" t="s">
        <v>19</v>
      </c>
      <c r="I5" s="23" t="s">
        <v>20</v>
      </c>
      <c r="J5" s="23" t="s">
        <v>21</v>
      </c>
      <c r="K5" s="92"/>
      <c r="L5" s="90"/>
      <c r="M5" s="96"/>
      <c r="N5" s="95"/>
    </row>
    <row r="6" spans="2:15" s="24" customFormat="1">
      <c r="B6" s="27">
        <v>1</v>
      </c>
      <c r="C6" s="27">
        <v>2</v>
      </c>
      <c r="D6" s="27">
        <v>3</v>
      </c>
      <c r="E6" s="27">
        <v>4</v>
      </c>
      <c r="F6" s="27">
        <v>5</v>
      </c>
      <c r="G6" s="27">
        <v>6</v>
      </c>
      <c r="H6" s="27">
        <v>7</v>
      </c>
      <c r="I6" s="27">
        <v>8</v>
      </c>
      <c r="J6" s="27">
        <v>9</v>
      </c>
      <c r="K6" s="27">
        <v>10</v>
      </c>
      <c r="L6" s="27">
        <v>11</v>
      </c>
      <c r="M6" s="27">
        <v>12</v>
      </c>
      <c r="N6" s="27">
        <v>13</v>
      </c>
    </row>
    <row r="7" spans="2:15" ht="30">
      <c r="B7" s="49">
        <v>1</v>
      </c>
      <c r="C7" s="46" t="s">
        <v>39</v>
      </c>
      <c r="D7" s="46" t="s">
        <v>58</v>
      </c>
      <c r="E7" s="47" t="s">
        <v>40</v>
      </c>
      <c r="F7" s="51">
        <v>27</v>
      </c>
      <c r="G7" s="51">
        <v>21</v>
      </c>
      <c r="H7" s="51">
        <v>11</v>
      </c>
      <c r="I7" s="51">
        <v>0</v>
      </c>
      <c r="J7" s="51">
        <v>59</v>
      </c>
      <c r="K7" s="48">
        <v>400</v>
      </c>
      <c r="L7" s="48">
        <v>23600</v>
      </c>
      <c r="M7" s="22">
        <f>L7*1.18</f>
        <v>27848</v>
      </c>
      <c r="N7" s="19" t="s">
        <v>53</v>
      </c>
    </row>
    <row r="8" spans="2:15" ht="30">
      <c r="B8" s="49">
        <v>2</v>
      </c>
      <c r="C8" s="46" t="s">
        <v>41</v>
      </c>
      <c r="D8" s="46" t="s">
        <v>58</v>
      </c>
      <c r="E8" s="47" t="s">
        <v>40</v>
      </c>
      <c r="F8" s="51">
        <v>3</v>
      </c>
      <c r="G8" s="51">
        <v>0</v>
      </c>
      <c r="H8" s="51">
        <v>0</v>
      </c>
      <c r="I8" s="51">
        <v>0</v>
      </c>
      <c r="J8" s="51">
        <v>3</v>
      </c>
      <c r="K8" s="48">
        <v>7000</v>
      </c>
      <c r="L8" s="48">
        <v>21000</v>
      </c>
      <c r="M8" s="22">
        <f t="shared" ref="M8:M14" si="0">L8*1.18</f>
        <v>24780</v>
      </c>
      <c r="N8" s="19" t="s">
        <v>53</v>
      </c>
    </row>
    <row r="9" spans="2:15" ht="45">
      <c r="B9" s="49">
        <v>3</v>
      </c>
      <c r="C9" s="46" t="s">
        <v>42</v>
      </c>
      <c r="D9" s="46" t="s">
        <v>58</v>
      </c>
      <c r="E9" s="47" t="s">
        <v>40</v>
      </c>
      <c r="F9" s="51">
        <v>4</v>
      </c>
      <c r="G9" s="51">
        <v>0</v>
      </c>
      <c r="H9" s="51">
        <v>0</v>
      </c>
      <c r="I9" s="51">
        <v>0</v>
      </c>
      <c r="J9" s="51">
        <v>4</v>
      </c>
      <c r="K9" s="48">
        <v>600</v>
      </c>
      <c r="L9" s="48">
        <v>2400</v>
      </c>
      <c r="M9" s="22">
        <f t="shared" si="0"/>
        <v>2832</v>
      </c>
      <c r="N9" s="19" t="s">
        <v>53</v>
      </c>
    </row>
    <row r="10" spans="2:15" ht="45">
      <c r="B10" s="49">
        <v>4</v>
      </c>
      <c r="C10" s="46" t="s">
        <v>43</v>
      </c>
      <c r="D10" s="46" t="s">
        <v>58</v>
      </c>
      <c r="E10" s="47" t="s">
        <v>40</v>
      </c>
      <c r="F10" s="51">
        <v>12</v>
      </c>
      <c r="G10" s="51">
        <v>13</v>
      </c>
      <c r="H10" s="51">
        <v>5</v>
      </c>
      <c r="I10" s="51">
        <v>0</v>
      </c>
      <c r="J10" s="51">
        <v>30</v>
      </c>
      <c r="K10" s="48">
        <v>20000</v>
      </c>
      <c r="L10" s="48">
        <v>600000</v>
      </c>
      <c r="M10" s="22">
        <f t="shared" si="0"/>
        <v>708000</v>
      </c>
      <c r="N10" s="19" t="s">
        <v>53</v>
      </c>
    </row>
    <row r="11" spans="2:15" ht="30">
      <c r="B11" s="49">
        <v>5</v>
      </c>
      <c r="C11" s="46" t="s">
        <v>45</v>
      </c>
      <c r="D11" s="46" t="s">
        <v>58</v>
      </c>
      <c r="E11" s="47" t="s">
        <v>40</v>
      </c>
      <c r="F11" s="51">
        <v>3</v>
      </c>
      <c r="G11" s="51">
        <v>9</v>
      </c>
      <c r="H11" s="51">
        <v>0</v>
      </c>
      <c r="I11" s="51">
        <v>0</v>
      </c>
      <c r="J11" s="51">
        <v>12</v>
      </c>
      <c r="K11" s="48">
        <v>1000</v>
      </c>
      <c r="L11" s="48">
        <v>12000</v>
      </c>
      <c r="M11" s="22">
        <f t="shared" si="0"/>
        <v>14160</v>
      </c>
      <c r="N11" s="19" t="s">
        <v>53</v>
      </c>
    </row>
    <row r="12" spans="2:15" ht="45">
      <c r="B12" s="49">
        <v>6</v>
      </c>
      <c r="C12" s="46" t="s">
        <v>46</v>
      </c>
      <c r="D12" s="46" t="s">
        <v>58</v>
      </c>
      <c r="E12" s="47" t="s">
        <v>40</v>
      </c>
      <c r="F12" s="51">
        <v>1</v>
      </c>
      <c r="G12" s="51">
        <v>0</v>
      </c>
      <c r="H12" s="51">
        <v>0</v>
      </c>
      <c r="I12" s="51">
        <v>0</v>
      </c>
      <c r="J12" s="51">
        <v>1</v>
      </c>
      <c r="K12" s="48">
        <v>6545</v>
      </c>
      <c r="L12" s="48">
        <v>6545</v>
      </c>
      <c r="M12" s="22">
        <f t="shared" si="0"/>
        <v>7723.0999999999995</v>
      </c>
      <c r="N12" s="19" t="s">
        <v>53</v>
      </c>
    </row>
    <row r="13" spans="2:15" ht="60">
      <c r="B13" s="49">
        <v>7</v>
      </c>
      <c r="C13" s="46" t="s">
        <v>47</v>
      </c>
      <c r="D13" s="46" t="s">
        <v>58</v>
      </c>
      <c r="E13" s="47" t="s">
        <v>40</v>
      </c>
      <c r="F13" s="51">
        <v>1</v>
      </c>
      <c r="G13" s="51">
        <v>0</v>
      </c>
      <c r="H13" s="51">
        <v>0</v>
      </c>
      <c r="I13" s="51">
        <v>0</v>
      </c>
      <c r="J13" s="51">
        <v>1</v>
      </c>
      <c r="K13" s="48">
        <v>900</v>
      </c>
      <c r="L13" s="48">
        <v>900</v>
      </c>
      <c r="M13" s="22">
        <f t="shared" si="0"/>
        <v>1062</v>
      </c>
      <c r="N13" s="19" t="s">
        <v>53</v>
      </c>
    </row>
    <row r="14" spans="2:15" ht="60">
      <c r="B14" s="49">
        <v>8</v>
      </c>
      <c r="C14" s="46" t="s">
        <v>48</v>
      </c>
      <c r="D14" s="46" t="s">
        <v>58</v>
      </c>
      <c r="E14" s="47" t="s">
        <v>40</v>
      </c>
      <c r="F14" s="51">
        <v>1</v>
      </c>
      <c r="G14" s="51">
        <v>0</v>
      </c>
      <c r="H14" s="51">
        <v>0</v>
      </c>
      <c r="I14" s="51">
        <v>0</v>
      </c>
      <c r="J14" s="51">
        <v>1</v>
      </c>
      <c r="K14" s="48">
        <v>980</v>
      </c>
      <c r="L14" s="48">
        <v>980</v>
      </c>
      <c r="M14" s="22">
        <f t="shared" si="0"/>
        <v>1156.3999999999999</v>
      </c>
      <c r="N14" s="19" t="s">
        <v>53</v>
      </c>
    </row>
    <row r="15" spans="2:15">
      <c r="B15" s="29"/>
      <c r="C15" s="30"/>
      <c r="D15" s="30"/>
      <c r="E15" s="31"/>
      <c r="F15" s="31"/>
      <c r="G15" s="31"/>
      <c r="H15" s="31"/>
      <c r="I15" s="31"/>
      <c r="J15" s="31"/>
      <c r="K15" s="33"/>
      <c r="L15" s="34">
        <f>SUM(L7:L14)</f>
        <v>667425</v>
      </c>
      <c r="M15" s="34">
        <f>SUM(M7:M14)</f>
        <v>787561.5</v>
      </c>
      <c r="N15" s="20"/>
    </row>
    <row r="16" spans="2:15">
      <c r="B16" s="28"/>
      <c r="C16" s="20"/>
      <c r="D16" s="20"/>
      <c r="E16" s="28"/>
      <c r="F16" s="28"/>
      <c r="G16" s="28"/>
      <c r="H16" s="28"/>
      <c r="I16" s="28"/>
      <c r="J16" s="28"/>
      <c r="K16" s="28"/>
      <c r="L16" s="28" t="s">
        <v>24</v>
      </c>
      <c r="M16" s="15">
        <f>M15-L15</f>
        <v>120136.5</v>
      </c>
      <c r="N16" s="20"/>
    </row>
    <row r="17" spans="2:20">
      <c r="B17" s="74" t="s">
        <v>54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2:20">
      <c r="B18" s="74" t="s">
        <v>3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2:20">
      <c r="B19" s="72" t="s">
        <v>4</v>
      </c>
      <c r="C19" s="72"/>
      <c r="D19" s="74" t="s">
        <v>57</v>
      </c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2:20" ht="32.1" customHeight="1">
      <c r="B20" s="72" t="s">
        <v>5</v>
      </c>
      <c r="C20" s="72"/>
      <c r="D20" s="73" t="s">
        <v>9</v>
      </c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20"/>
      <c r="P20" s="20"/>
      <c r="Q20" s="20"/>
      <c r="R20" s="20"/>
      <c r="S20" s="20"/>
      <c r="T20" s="20"/>
    </row>
    <row r="21" spans="2:20" ht="62.25" customHeight="1">
      <c r="B21" s="72" t="s">
        <v>6</v>
      </c>
      <c r="C21" s="72"/>
      <c r="D21" s="76" t="s">
        <v>49</v>
      </c>
      <c r="E21" s="77"/>
      <c r="F21" s="77"/>
      <c r="G21" s="77"/>
      <c r="H21" s="77"/>
      <c r="I21" s="77"/>
      <c r="J21" s="77"/>
      <c r="K21" s="77"/>
      <c r="L21" s="77"/>
      <c r="M21" s="77"/>
      <c r="N21" s="78"/>
      <c r="O21" s="16"/>
      <c r="P21" s="16"/>
      <c r="Q21" s="16"/>
    </row>
    <row r="22" spans="2:20">
      <c r="B22" s="79" t="s">
        <v>27</v>
      </c>
      <c r="C22" s="85"/>
      <c r="D22" s="37" t="s">
        <v>50</v>
      </c>
      <c r="E22" s="38"/>
      <c r="F22" s="38"/>
      <c r="G22" s="38"/>
      <c r="H22" s="38"/>
      <c r="I22" s="38"/>
      <c r="J22" s="38"/>
      <c r="K22" s="38"/>
      <c r="L22" s="38"/>
      <c r="M22" s="38"/>
      <c r="N22" s="39"/>
    </row>
    <row r="23" spans="2:20">
      <c r="B23" s="72" t="s">
        <v>7</v>
      </c>
      <c r="C23" s="72"/>
      <c r="D23" s="86" t="str">
        <f>Query2_KURATOR</f>
        <v>, тел. , эл.почта:</v>
      </c>
      <c r="E23" s="86"/>
      <c r="F23" s="86"/>
      <c r="G23" s="86"/>
      <c r="H23" s="86"/>
      <c r="I23" s="86"/>
      <c r="J23" s="86"/>
      <c r="K23" s="86"/>
      <c r="L23" s="86"/>
      <c r="M23" s="86"/>
      <c r="N23" s="86"/>
    </row>
    <row r="24" spans="2:20" ht="34.5" customHeight="1">
      <c r="B24" s="72" t="s">
        <v>8</v>
      </c>
      <c r="C24" s="79"/>
      <c r="D24" s="76" t="s">
        <v>56</v>
      </c>
      <c r="E24" s="77"/>
      <c r="F24" s="77"/>
      <c r="G24" s="77"/>
      <c r="H24" s="77"/>
      <c r="I24" s="77"/>
      <c r="J24" s="77"/>
      <c r="K24" s="77"/>
      <c r="L24" s="77"/>
      <c r="M24" s="77"/>
      <c r="N24" s="78"/>
      <c r="O24" s="16"/>
      <c r="P24" s="16"/>
      <c r="Q24" s="16"/>
    </row>
    <row r="25" spans="2:20" s="14" customFormat="1" ht="41.25" customHeight="1">
      <c r="B25" s="80" t="s">
        <v>51</v>
      </c>
      <c r="C25" s="81"/>
      <c r="D25" s="82" t="s">
        <v>52</v>
      </c>
      <c r="E25" s="83"/>
      <c r="F25" s="83"/>
      <c r="G25" s="83"/>
      <c r="H25" s="83"/>
      <c r="I25" s="83"/>
      <c r="J25" s="83"/>
      <c r="K25" s="83"/>
      <c r="L25" s="83"/>
      <c r="M25" s="83"/>
      <c r="N25" s="84"/>
      <c r="O25" s="17"/>
      <c r="P25" s="17"/>
      <c r="Q25" s="17"/>
    </row>
    <row r="26" spans="2:20">
      <c r="B26" s="18" t="s">
        <v>11</v>
      </c>
    </row>
    <row r="27" spans="2:20">
      <c r="C27" s="21" t="str">
        <f>Query2_USERN</f>
        <v>Гулиев Тимур Абрекович</v>
      </c>
    </row>
    <row r="28" spans="2:20">
      <c r="B28" s="18" t="s">
        <v>12</v>
      </c>
      <c r="C28" s="21" t="str">
        <f>Query2_USERT</f>
        <v>(347)251-71-23</v>
      </c>
      <c r="K28" s="18" t="s">
        <v>55</v>
      </c>
    </row>
    <row r="29" spans="2:20">
      <c r="B29" s="18" t="s">
        <v>13</v>
      </c>
      <c r="C29" s="21" t="str">
        <f>Query2_USERE</f>
        <v/>
      </c>
    </row>
    <row r="30" spans="2:20">
      <c r="B30" s="18" t="s">
        <v>13</v>
      </c>
      <c r="C30" s="21" t="str">
        <f>Query2_USERE</f>
        <v/>
      </c>
    </row>
  </sheetData>
  <mergeCells count="25">
    <mergeCell ref="B25:C25"/>
    <mergeCell ref="D25:N25"/>
    <mergeCell ref="B21:C21"/>
    <mergeCell ref="D21:N21"/>
    <mergeCell ref="B22:C22"/>
    <mergeCell ref="B23:C23"/>
    <mergeCell ref="D23:N23"/>
    <mergeCell ref="B24:C24"/>
    <mergeCell ref="D24:N24"/>
    <mergeCell ref="B17:N17"/>
    <mergeCell ref="B18:N18"/>
    <mergeCell ref="B19:C19"/>
    <mergeCell ref="D19:N19"/>
    <mergeCell ref="B20:C20"/>
    <mergeCell ref="D20:N20"/>
    <mergeCell ref="B2:N2"/>
    <mergeCell ref="B4:B5"/>
    <mergeCell ref="C4:C5"/>
    <mergeCell ref="D4:D5"/>
    <mergeCell ref="E4:E5"/>
    <mergeCell ref="F4:J4"/>
    <mergeCell ref="K4:K5"/>
    <mergeCell ref="L4:L5"/>
    <mergeCell ref="M4:M5"/>
    <mergeCell ref="N4:N5"/>
  </mergeCells>
  <pageMargins left="0.7" right="0.7" top="0.75" bottom="0.75" header="0.3" footer="0.3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2014-12-03T05:36:53Z</cp:lastPrinted>
  <dcterms:created xsi:type="dcterms:W3CDTF">2013-12-19T08:11:42Z</dcterms:created>
  <dcterms:modified xsi:type="dcterms:W3CDTF">2014-12-04T11:10:24Z</dcterms:modified>
</cp:coreProperties>
</file>